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tbr.sharepoint.com/sites/Pneumobil/Sdilene dokumenty/09_Pneuracer/1_Pravidlá/2026/"/>
    </mc:Choice>
  </mc:AlternateContent>
  <xr:revisionPtr revIDLastSave="503" documentId="8_{E9F288DC-6C85-481F-81E3-851C04034C25}" xr6:coauthVersionLast="47" xr6:coauthVersionMax="47" xr10:uidLastSave="{53E4A662-38CC-4A6F-8E24-C192B0442F43}"/>
  <bookViews>
    <workbookView xWindow="-120" yWindow="-120" windowWidth="29040" windowHeight="15720" activeTab="2" xr2:uid="{973F095F-2838-41F9-A1CE-CA870D1F2800}"/>
  </bookViews>
  <sheets>
    <sheet name="Starter kit " sheetId="5" r:id="rId1"/>
    <sheet name="Pneu kit" sheetId="1" r:id="rId2"/>
    <sheet name="Elektro kit" sheetId="2" r:id="rId3"/>
    <sheet name="Vlastní objednávk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" l="1"/>
  <c r="C4" i="2"/>
  <c r="G25" i="2"/>
  <c r="C2" i="2" s="1"/>
  <c r="C2" i="4" s="1"/>
  <c r="G20" i="2"/>
  <c r="G21" i="2"/>
  <c r="G22" i="2"/>
  <c r="G23" i="2"/>
  <c r="G13" i="2"/>
  <c r="G16" i="2"/>
  <c r="G15" i="2"/>
  <c r="F12" i="4"/>
  <c r="F17" i="4"/>
  <c r="F13" i="4"/>
  <c r="G18" i="2"/>
  <c r="G19" i="2"/>
  <c r="G17" i="2"/>
  <c r="G14" i="2"/>
  <c r="G12" i="2"/>
  <c r="G11" i="2"/>
  <c r="G10" i="2"/>
  <c r="G9" i="2"/>
  <c r="F23" i="4"/>
  <c r="F22" i="4"/>
  <c r="F21" i="4"/>
  <c r="F20" i="4"/>
  <c r="F19" i="4"/>
  <c r="F18" i="4"/>
  <c r="F16" i="4"/>
  <c r="F15" i="4"/>
  <c r="F14" i="4"/>
  <c r="F11" i="4"/>
  <c r="F9" i="4"/>
  <c r="C3" i="4" s="1"/>
  <c r="C3" i="2" s="1"/>
  <c r="C2" i="1" l="1"/>
  <c r="C3" i="5"/>
  <c r="C3" i="1"/>
  <c r="C2" i="5"/>
  <c r="C1" i="2"/>
  <c r="C1" i="1" s="1"/>
  <c r="C5" i="1" l="1"/>
  <c r="C1" i="4"/>
  <c r="C5" i="4" s="1"/>
  <c r="C1" i="5"/>
  <c r="C5" i="5" s="1"/>
  <c r="C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ranusa</author>
  </authors>
  <commentList>
    <comment ref="E8" authorId="0" shapeId="0" xr:uid="{5725E950-529C-4E6B-B758-7DCA5FF81F4F}">
      <text>
        <r>
          <rPr>
            <b/>
            <sz val="9"/>
            <color indexed="81"/>
            <rFont val="Tahoma"/>
            <family val="2"/>
            <charset val="238"/>
          </rPr>
          <t>ranusa:</t>
        </r>
        <r>
          <rPr>
            <sz val="9"/>
            <color indexed="81"/>
            <rFont val="Tahoma"/>
            <family val="2"/>
            <charset val="238"/>
          </rPr>
          <t xml:space="preserve">
Vyplniť 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ranusa</author>
  </authors>
  <commentList>
    <comment ref="D8" authorId="0" shapeId="0" xr:uid="{0923C6B2-EDC3-4216-972A-3FEF3A8E4C97}">
      <text>
        <r>
          <rPr>
            <b/>
            <sz val="9"/>
            <color indexed="81"/>
            <rFont val="Tahoma"/>
            <family val="2"/>
            <charset val="238"/>
          </rPr>
          <t>ranusa:</t>
        </r>
        <r>
          <rPr>
            <sz val="9"/>
            <color indexed="81"/>
            <rFont val="Tahoma"/>
            <family val="2"/>
            <charset val="238"/>
          </rPr>
          <t xml:space="preserve">
Vyplniť !</t>
        </r>
      </text>
    </comment>
  </commentList>
</comments>
</file>

<file path=xl/sharedStrings.xml><?xml version="1.0" encoding="utf-8"?>
<sst xmlns="http://schemas.openxmlformats.org/spreadsheetml/2006/main" count="166" uniqueCount="111">
  <si>
    <t>Starter KIT</t>
  </si>
  <si>
    <t>No.</t>
  </si>
  <si>
    <t>Typ prvku</t>
  </si>
  <si>
    <t>Objednací číslo / odkaz</t>
  </si>
  <si>
    <t>Poznámka</t>
  </si>
  <si>
    <t>Lahev - Tire booster 1l</t>
  </si>
  <si>
    <t>odkaz na web koloshop</t>
  </si>
  <si>
    <t>max dovolený tlak plnění 0.7 MPa, možné plnit  bežnou pumpou na kolo</t>
  </si>
  <si>
    <t>Je zakázáno rozdělit sestavu !</t>
  </si>
  <si>
    <t>Regulátor</t>
  </si>
  <si>
    <t>ARJ210-M5G</t>
  </si>
  <si>
    <t>CD85N20-100-B</t>
  </si>
  <si>
    <t>výstup hadice ø6</t>
  </si>
  <si>
    <t xml:space="preserve">Uložení baterek </t>
  </si>
  <si>
    <t>odkaz na web dratek</t>
  </si>
  <si>
    <t>RC vysílač+přijímač</t>
  </si>
  <si>
    <t>odkaz na web bighobby</t>
  </si>
  <si>
    <t>Servo MG996R  180°</t>
  </si>
  <si>
    <t xml:space="preserve">Pneu KIT </t>
  </si>
  <si>
    <t>Požadovaný počet kusů</t>
  </si>
  <si>
    <t>Maximální počet kusů</t>
  </si>
  <si>
    <t>Válec</t>
  </si>
  <si>
    <t>CD85N16-100-B</t>
  </si>
  <si>
    <t>CD85N16-110-B</t>
  </si>
  <si>
    <t>CD85N16-125-B</t>
  </si>
  <si>
    <t>CD85N20-110-B</t>
  </si>
  <si>
    <t>CD85N20-125-B</t>
  </si>
  <si>
    <t>CD85N25-100-B</t>
  </si>
  <si>
    <t>CD85N25-110-B</t>
  </si>
  <si>
    <t>CD85N25-125-B</t>
  </si>
  <si>
    <t>Ventil 3/2</t>
  </si>
  <si>
    <t>V114-VGU</t>
  </si>
  <si>
    <t>součástí je těsnění a šroubky</t>
  </si>
  <si>
    <t>Poddeska pro jeden ventil</t>
  </si>
  <si>
    <t>V100-74-1</t>
  </si>
  <si>
    <t>Poddeska pro dva ventily</t>
  </si>
  <si>
    <t>VV100-S41-02-M5</t>
  </si>
  <si>
    <r>
      <t xml:space="preserve">Škrtící in-line ventil </t>
    </r>
    <r>
      <rPr>
        <sz val="10"/>
        <color rgb="FF000000"/>
        <rFont val="Calibri"/>
        <family val="2"/>
        <charset val="238"/>
      </rPr>
      <t>Ø6</t>
    </r>
  </si>
  <si>
    <t>AS1001FG-06</t>
  </si>
  <si>
    <t>3m</t>
  </si>
  <si>
    <t>Hadice Ø6</t>
  </si>
  <si>
    <t>TU0604BU-100</t>
  </si>
  <si>
    <t>Nástrčná spojka přímá</t>
  </si>
  <si>
    <t>KQ2H06-M5A</t>
  </si>
  <si>
    <t>KQ2L06-M5A</t>
  </si>
  <si>
    <r>
      <t xml:space="preserve">T-spojka </t>
    </r>
    <r>
      <rPr>
        <sz val="11"/>
        <color theme="1"/>
        <rFont val="Calibri"/>
        <family val="2"/>
        <charset val="238"/>
      </rPr>
      <t>ø6</t>
    </r>
  </si>
  <si>
    <t>KQ2T06-00A</t>
  </si>
  <si>
    <t>Uhlová spojka ø6</t>
  </si>
  <si>
    <t>KQ2L06-00A</t>
  </si>
  <si>
    <t>U-spojka ø6</t>
  </si>
  <si>
    <t>KQ2U06-00A</t>
  </si>
  <si>
    <t xml:space="preserve">Jednotková cena </t>
  </si>
  <si>
    <t xml:space="preserve">Celková cena </t>
  </si>
  <si>
    <t>Klon Arduino UNO R3 CH340</t>
  </si>
  <si>
    <t>odkaz na dratek.cz</t>
  </si>
  <si>
    <t>Pokud nechcete použít vybrané prvky, je možné je nahradit prvky ve vlastní objednávce.</t>
  </si>
  <si>
    <t>Sada rezistorů - 30 hodnot, 600 kusů</t>
  </si>
  <si>
    <t>Nepájivé pole 400pinů</t>
  </si>
  <si>
    <t>Step down nastavitelný měnič s LM2596 DC-DC</t>
  </si>
  <si>
    <t>Koncový mikrospínač a pákový doraz s kladkou - 5A 125V</t>
  </si>
  <si>
    <t>ZŮSTATEK</t>
  </si>
  <si>
    <t>Vlastní objednávka</t>
  </si>
  <si>
    <t>Názov prvku</t>
  </si>
  <si>
    <t>Přidejte popis toho, k čemu budete prvek používat.</t>
  </si>
  <si>
    <t>https://www.briol.cz</t>
  </si>
  <si>
    <t>https://e-shop.exvalos.cz</t>
  </si>
  <si>
    <t>Relé 4 kanály 5V s optočlenem</t>
  </si>
  <si>
    <t>Optický endstop spínač</t>
  </si>
  <si>
    <t>odkaz na drátek.cz</t>
  </si>
  <si>
    <t>DuPont kabel F-F - 20x, 40 cm</t>
  </si>
  <si>
    <t>DuPont kabel M-M - 20x, 40 cm</t>
  </si>
  <si>
    <t>DuPont kabel M-F - 20x, 40 cm</t>
  </si>
  <si>
    <t>Univerzální plošný spoj - 50 x 70 mm</t>
  </si>
  <si>
    <t>Maximálny počet kusů</t>
  </si>
  <si>
    <t>Nástrčná spojka úhlová ø6</t>
  </si>
  <si>
    <t>odkaz na web alza.cz</t>
  </si>
  <si>
    <t>Baterky AA (4ks)</t>
  </si>
  <si>
    <t>VHK3A-06F-06F</t>
  </si>
  <si>
    <t xml:space="preserve">Ventil </t>
  </si>
  <si>
    <t>Výstup přímá nástrčná spojka (v případě potřeby nástrčné spojky uhlové je nutné uvést v poznámce).</t>
  </si>
  <si>
    <t>Maximálně dva válce do týmu ze všech kategorií dohromady. Válce sú opatřeny nástrčnými spojkami.</t>
  </si>
  <si>
    <t>součástí jsou přímé nástrčné spojky</t>
  </si>
  <si>
    <t>součástí je záslepka na druhý port "P" a přímé  nástrčné spojky</t>
  </si>
  <si>
    <t>pripojovací rozmer - závit M5</t>
  </si>
  <si>
    <t>díly dodané firmou SMC - dle objednávacího čísla lze dohledat na  webových stránkach</t>
  </si>
  <si>
    <t xml:space="preserve">Poznámka </t>
  </si>
  <si>
    <t>Počet kusů (nelze měnit)</t>
  </si>
  <si>
    <t>Elektro KIT / 3D tisk</t>
  </si>
  <si>
    <t>Filament</t>
  </si>
  <si>
    <t>aurapol.com</t>
  </si>
  <si>
    <t>je potreba 4 ks AA baterek</t>
  </si>
  <si>
    <t>hmotnost max 1kg / barva dle dostupnosti /  do poznámky  uvést preferenci</t>
  </si>
  <si>
    <t>CELKOVÝ ROZPOČET</t>
  </si>
  <si>
    <t>NAKÚPENO</t>
  </si>
  <si>
    <t>Elektro kit</t>
  </si>
  <si>
    <t>3D tisk</t>
  </si>
  <si>
    <t>Zůstatek nesmí být v mínusu !</t>
  </si>
  <si>
    <t>Dovolené e-shopy</t>
  </si>
  <si>
    <t>https://www.aurapol.com/cz/</t>
  </si>
  <si>
    <t>https://dratek.cz/</t>
  </si>
  <si>
    <t>https://www.bighobby.cz/</t>
  </si>
  <si>
    <t>filament</t>
  </si>
  <si>
    <t>elektronika</t>
  </si>
  <si>
    <t xml:space="preserve">konštrukčné diely </t>
  </si>
  <si>
    <t>https://www.promodels.cz/</t>
  </si>
  <si>
    <t>ovládačky</t>
  </si>
  <si>
    <t>kola, technické diely pro modely</t>
  </si>
  <si>
    <t>Odkaz na web - VÝHRADNE dovolený e-shop</t>
  </si>
  <si>
    <r>
      <t>Vlastní objednávka</t>
    </r>
    <r>
      <rPr>
        <b/>
        <sz val="11"/>
        <color theme="1"/>
        <rFont val="Calibri"/>
        <family val="2"/>
        <charset val="238"/>
        <scheme val="minor"/>
      </rPr>
      <t xml:space="preserve"> (overte dostupnosť dielov) </t>
    </r>
  </si>
  <si>
    <t>lze jednorázovo dočerpať v průběhu soutěže</t>
  </si>
  <si>
    <t>Žlté polia doplní tým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</si>
</sst>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\ [$Kč-405]_-;\-* #,##0.0\ [$Kč-405]_-;_-* &quot;-&quot;??\ [$Kč-405]_-;_-@_-"/>
    <numFmt numFmtId="165" formatCode="_-* #,##0\ [$Kč-405]_-;\-* #,##0\ [$Kč-405]_-;_-* &quot;-&quot;??\ [$Kč-405]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5" fillId="14" borderId="1" xfId="0" applyFont="1" applyFill="1" applyBorder="1" applyAlignment="1" applyProtection="1">
      <alignment horizontal="center" vertical="center"/>
      <protection hidden="1"/>
    </xf>
    <xf numFmtId="0" fontId="5" fillId="14" borderId="1" xfId="0" applyFont="1" applyFill="1" applyBorder="1" applyAlignment="1" applyProtection="1">
      <alignment horizontal="center" vertical="center" wrapText="1"/>
      <protection hidden="1"/>
    </xf>
    <xf numFmtId="0" fontId="12" fillId="15" borderId="1" xfId="2" applyFill="1" applyBorder="1" applyAlignment="1" applyProtection="1">
      <alignment horizontal="center"/>
      <protection hidden="1"/>
    </xf>
    <xf numFmtId="0" fontId="15" fillId="0" borderId="0" xfId="2" applyFont="1" applyAlignment="1" applyProtection="1">
      <alignment vertical="center"/>
      <protection hidden="1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 applyProtection="1">
      <alignment horizontal="center"/>
      <protection hidden="1"/>
    </xf>
    <xf numFmtId="164" fontId="1" fillId="15" borderId="1" xfId="0" applyNumberFormat="1" applyFont="1" applyFill="1" applyBorder="1" applyAlignment="1" applyProtection="1">
      <alignment horizontal="center"/>
      <protection hidden="1"/>
    </xf>
    <xf numFmtId="165" fontId="8" fillId="5" borderId="1" xfId="0" applyNumberFormat="1" applyFont="1" applyFill="1" applyBorder="1" applyAlignment="1" applyProtection="1">
      <alignment horizontal="center"/>
      <protection hidden="1"/>
    </xf>
    <xf numFmtId="0" fontId="5" fillId="11" borderId="0" xfId="0" applyFont="1" applyFill="1" applyAlignment="1" applyProtection="1">
      <alignment horizontal="center" vertical="center"/>
      <protection hidden="1"/>
    </xf>
    <xf numFmtId="0" fontId="5" fillId="11" borderId="0" xfId="0" applyFont="1" applyFill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12" fillId="2" borderId="1" xfId="2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15" borderId="1" xfId="0" applyFont="1" applyFill="1" applyBorder="1" applyAlignment="1" applyProtection="1">
      <alignment horizontal="center" vertical="center" wrapText="1"/>
      <protection hidden="1"/>
    </xf>
    <xf numFmtId="0" fontId="1" fillId="15" borderId="0" xfId="0" applyFont="1" applyFill="1" applyAlignment="1" applyProtection="1">
      <alignment horizontal="center" vertical="center" wrapText="1"/>
      <protection hidden="1"/>
    </xf>
    <xf numFmtId="0" fontId="1" fillId="15" borderId="1" xfId="0" applyFont="1" applyFill="1" applyBorder="1" applyAlignment="1" applyProtection="1">
      <alignment horizontal="center" vertical="center"/>
      <protection hidden="1"/>
    </xf>
    <xf numFmtId="0" fontId="1" fillId="15" borderId="1" xfId="0" applyFont="1" applyFill="1" applyBorder="1" applyAlignment="1" applyProtection="1">
      <alignment horizontal="center"/>
      <protection locked="0"/>
    </xf>
    <xf numFmtId="0" fontId="12" fillId="15" borderId="1" xfId="2" applyFill="1" applyBorder="1" applyAlignment="1" applyProtection="1">
      <alignment horizontal="center" vertical="center"/>
      <protection hidden="1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 applyProtection="1">
      <alignment horizontal="center" vertical="center"/>
      <protection locked="0"/>
    </xf>
    <xf numFmtId="164" fontId="1" fillId="15" borderId="1" xfId="0" applyNumberFormat="1" applyFont="1" applyFill="1" applyBorder="1" applyAlignment="1" applyProtection="1">
      <alignment horizontal="center" vertical="center"/>
      <protection hidden="1"/>
    </xf>
    <xf numFmtId="0" fontId="8" fillId="8" borderId="1" xfId="0" applyFont="1" applyFill="1" applyBorder="1" applyAlignment="1" applyProtection="1">
      <alignment horizontal="center"/>
      <protection hidden="1"/>
    </xf>
    <xf numFmtId="165" fontId="8" fillId="8" borderId="1" xfId="0" applyNumberFormat="1" applyFont="1" applyFill="1" applyBorder="1" applyAlignment="1" applyProtection="1">
      <alignment horizontal="center"/>
      <protection hidden="1"/>
    </xf>
    <xf numFmtId="0" fontId="8" fillId="11" borderId="1" xfId="0" applyFont="1" applyFill="1" applyBorder="1" applyAlignment="1" applyProtection="1">
      <alignment horizontal="center"/>
      <protection hidden="1"/>
    </xf>
    <xf numFmtId="165" fontId="8" fillId="11" borderId="1" xfId="0" applyNumberFormat="1" applyFont="1" applyFill="1" applyBorder="1" applyAlignment="1" applyProtection="1">
      <alignment horizontal="center"/>
      <protection hidden="1"/>
    </xf>
    <xf numFmtId="164" fontId="8" fillId="11" borderId="1" xfId="0" applyNumberFormat="1" applyFont="1" applyFill="1" applyBorder="1" applyAlignment="1" applyProtection="1">
      <alignment horizontal="center"/>
      <protection hidden="1"/>
    </xf>
    <xf numFmtId="0" fontId="6" fillId="11" borderId="2" xfId="0" applyFont="1" applyFill="1" applyBorder="1" applyAlignment="1" applyProtection="1">
      <alignment horizontal="center" textRotation="90" wrapText="1"/>
      <protection hidden="1"/>
    </xf>
    <xf numFmtId="0" fontId="6" fillId="11" borderId="3" xfId="0" applyFont="1" applyFill="1" applyBorder="1" applyAlignment="1" applyProtection="1">
      <alignment horizontal="center" textRotation="90" wrapText="1"/>
      <protection hidden="1"/>
    </xf>
    <xf numFmtId="0" fontId="6" fillId="11" borderId="4" xfId="0" applyFont="1" applyFill="1" applyBorder="1" applyAlignment="1" applyProtection="1">
      <alignment horizontal="center" textRotation="90" wrapText="1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6" fillId="12" borderId="0" xfId="0" applyFont="1" applyFill="1" applyAlignment="1" applyProtection="1">
      <alignment horizontal="center" vertical="center" textRotation="90" wrapText="1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6" fillId="5" borderId="5" xfId="0" applyFont="1" applyFill="1" applyBorder="1" applyAlignment="1" applyProtection="1">
      <alignment horizontal="center" vertical="center" textRotation="90" wrapText="1"/>
      <protection hidden="1"/>
    </xf>
    <xf numFmtId="0" fontId="1" fillId="5" borderId="2" xfId="0" applyFont="1" applyFill="1" applyBorder="1" applyAlignment="1" applyProtection="1">
      <alignment horizontal="center" vertical="center" textRotation="90" wrapText="1"/>
      <protection hidden="1"/>
    </xf>
    <xf numFmtId="0" fontId="1" fillId="5" borderId="3" xfId="0" applyFont="1" applyFill="1" applyBorder="1" applyAlignment="1" applyProtection="1">
      <alignment horizontal="center" vertical="center" textRotation="90" wrapText="1"/>
      <protection hidden="1"/>
    </xf>
    <xf numFmtId="0" fontId="1" fillId="5" borderId="4" xfId="0" applyFont="1" applyFill="1" applyBorder="1" applyAlignment="1" applyProtection="1">
      <alignment horizontal="center" vertical="center" textRotation="90" wrapText="1"/>
      <protection hidden="1"/>
    </xf>
    <xf numFmtId="0" fontId="17" fillId="3" borderId="0" xfId="0" applyFont="1" applyFill="1" applyAlignment="1" applyProtection="1">
      <alignment horizontal="center" vertical="center"/>
      <protection hidden="1"/>
    </xf>
    <xf numFmtId="0" fontId="1" fillId="15" borderId="1" xfId="0" applyFont="1" applyFill="1" applyBorder="1" applyAlignment="1" applyProtection="1">
      <alignment horizontal="center" vertical="center" wrapText="1"/>
      <protection hidden="1"/>
    </xf>
    <xf numFmtId="0" fontId="13" fillId="11" borderId="1" xfId="0" applyFont="1" applyFill="1" applyBorder="1" applyAlignment="1" applyProtection="1">
      <alignment horizontal="center"/>
      <protection locked="0"/>
    </xf>
    <xf numFmtId="164" fontId="1" fillId="11" borderId="1" xfId="0" applyNumberFormat="1" applyFont="1" applyFill="1" applyBorder="1" applyAlignment="1" applyProtection="1">
      <alignment horizontal="center"/>
      <protection locked="0"/>
    </xf>
    <xf numFmtId="0" fontId="0" fillId="11" borderId="0" xfId="0" applyFill="1" applyAlignment="1" applyProtection="1">
      <alignment horizontal="center"/>
      <protection hidden="1"/>
    </xf>
    <xf numFmtId="0" fontId="8" fillId="9" borderId="1" xfId="0" applyFont="1" applyFill="1" applyBorder="1" applyAlignment="1" applyProtection="1">
      <alignment horizontal="center"/>
      <protection hidden="1"/>
    </xf>
    <xf numFmtId="0" fontId="4" fillId="16" borderId="0" xfId="0" applyFont="1" applyFill="1" applyAlignment="1" applyProtection="1">
      <alignment horizontal="center" vertical="center"/>
      <protection hidden="1"/>
    </xf>
    <xf numFmtId="0" fontId="5" fillId="17" borderId="0" xfId="0" applyFont="1" applyFill="1" applyAlignment="1" applyProtection="1">
      <alignment horizontal="center" vertical="center"/>
      <protection hidden="1"/>
    </xf>
    <xf numFmtId="0" fontId="5" fillId="17" borderId="0" xfId="0" applyFont="1" applyFill="1" applyAlignment="1" applyProtection="1">
      <alignment horizontal="center" vertical="center" wrapText="1"/>
      <protection hidden="1"/>
    </xf>
    <xf numFmtId="0" fontId="1" fillId="18" borderId="1" xfId="0" applyFont="1" applyFill="1" applyBorder="1" applyAlignment="1" applyProtection="1">
      <alignment horizontal="center"/>
      <protection hidden="1"/>
    </xf>
    <xf numFmtId="164" fontId="1" fillId="18" borderId="1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6" fillId="7" borderId="2" xfId="0" applyFont="1" applyFill="1" applyBorder="1" applyAlignment="1" applyProtection="1">
      <alignment horizontal="center" textRotation="90" wrapText="1"/>
      <protection hidden="1"/>
    </xf>
    <xf numFmtId="0" fontId="8" fillId="7" borderId="1" xfId="0" applyFont="1" applyFill="1" applyBorder="1" applyAlignment="1" applyProtection="1">
      <alignment horizontal="center"/>
      <protection hidden="1"/>
    </xf>
    <xf numFmtId="165" fontId="8" fillId="7" borderId="1" xfId="0" applyNumberFormat="1" applyFont="1" applyFill="1" applyBorder="1" applyAlignment="1" applyProtection="1">
      <alignment horizontal="center"/>
      <protection hidden="1"/>
    </xf>
    <xf numFmtId="0" fontId="6" fillId="7" borderId="3" xfId="0" applyFont="1" applyFill="1" applyBorder="1" applyAlignment="1" applyProtection="1">
      <alignment horizontal="center" textRotation="90" wrapText="1"/>
      <protection hidden="1"/>
    </xf>
    <xf numFmtId="164" fontId="8" fillId="7" borderId="1" xfId="0" applyNumberFormat="1" applyFont="1" applyFill="1" applyBorder="1" applyAlignment="1" applyProtection="1">
      <alignment horizontal="center"/>
      <protection hidden="1"/>
    </xf>
    <xf numFmtId="0" fontId="6" fillId="7" borderId="4" xfId="0" applyFont="1" applyFill="1" applyBorder="1" applyAlignment="1" applyProtection="1">
      <alignment horizontal="center" textRotation="90" wrapText="1"/>
      <protection hidden="1"/>
    </xf>
    <xf numFmtId="0" fontId="4" fillId="13" borderId="6" xfId="0" applyFont="1" applyFill="1" applyBorder="1" applyAlignment="1" applyProtection="1">
      <alignment horizontal="center" vertical="center"/>
      <protection hidden="1"/>
    </xf>
    <xf numFmtId="0" fontId="4" fillId="13" borderId="7" xfId="0" applyFont="1" applyFill="1" applyBorder="1" applyAlignment="1" applyProtection="1">
      <alignment horizontal="center" vertical="center"/>
      <protection hidden="1"/>
    </xf>
    <xf numFmtId="0" fontId="4" fillId="13" borderId="8" xfId="0" applyFont="1" applyFill="1" applyBorder="1" applyAlignment="1" applyProtection="1">
      <alignment horizontal="center" vertical="center"/>
      <protection hidden="1"/>
    </xf>
  </cellXfs>
  <cellStyles count="3">
    <cellStyle name="Hypertextový odkaz" xfId="2" builtinId="8"/>
    <cellStyle name="Normální" xfId="0" builtinId="0"/>
    <cellStyle name="Normální 2" xfId="1" xr:uid="{A1BFC36C-B84C-47FF-98E1-EDCDFE7D7EC6}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7</xdr:row>
      <xdr:rowOff>9526</xdr:rowOff>
    </xdr:from>
    <xdr:to>
      <xdr:col>7</xdr:col>
      <xdr:colOff>514350</xdr:colOff>
      <xdr:row>11</xdr:row>
      <xdr:rowOff>28576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A60DE86-8A2D-4EEC-AFCC-9CABE76A5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0" y="781051"/>
          <a:ext cx="1085850" cy="1085850"/>
        </a:xfrm>
        <a:prstGeom prst="rect">
          <a:avLst/>
        </a:prstGeom>
        <a:effectLst>
          <a:softEdge rad="63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11</xdr:row>
      <xdr:rowOff>0</xdr:rowOff>
    </xdr:from>
    <xdr:to>
      <xdr:col>8</xdr:col>
      <xdr:colOff>304800</xdr:colOff>
      <xdr:row>12</xdr:row>
      <xdr:rowOff>114300</xdr:rowOff>
    </xdr:to>
    <xdr:sp macro="" textlink="">
      <xdr:nvSpPr>
        <xdr:cNvPr id="2051" name="AutoShape 3" descr="SMC Corporation Logo">
          <a:extLst>
            <a:ext uri="{FF2B5EF4-FFF2-40B4-BE49-F238E27FC236}">
              <a16:creationId xmlns:a16="http://schemas.microsoft.com/office/drawing/2014/main" id="{D974B188-BD74-4B5E-9BD3-BB34BBA8C22F}"/>
            </a:ext>
          </a:extLst>
        </xdr:cNvPr>
        <xdr:cNvSpPr>
          <a:spLocks noChangeAspect="1" noChangeArrowheads="1"/>
        </xdr:cNvSpPr>
      </xdr:nvSpPr>
      <xdr:spPr bwMode="auto">
        <a:xfrm>
          <a:off x="8096250" y="147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12</xdr:row>
      <xdr:rowOff>114300</xdr:rowOff>
    </xdr:to>
    <xdr:sp macro="" textlink="">
      <xdr:nvSpPr>
        <xdr:cNvPr id="2052" name="AutoShape 4" descr="SMC Corporation Logo">
          <a:extLst>
            <a:ext uri="{FF2B5EF4-FFF2-40B4-BE49-F238E27FC236}">
              <a16:creationId xmlns:a16="http://schemas.microsoft.com/office/drawing/2014/main" id="{29C34578-83AC-4165-8237-8FA900A6DA79}"/>
            </a:ext>
          </a:extLst>
        </xdr:cNvPr>
        <xdr:cNvSpPr>
          <a:spLocks noChangeAspect="1" noChangeArrowheads="1"/>
        </xdr:cNvSpPr>
      </xdr:nvSpPr>
      <xdr:spPr bwMode="auto">
        <a:xfrm>
          <a:off x="8705850" y="147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147638</xdr:colOff>
      <xdr:row>11</xdr:row>
      <xdr:rowOff>176222</xdr:rowOff>
    </xdr:from>
    <xdr:to>
      <xdr:col>13</xdr:col>
      <xdr:colOff>304800</xdr:colOff>
      <xdr:row>27</xdr:row>
      <xdr:rowOff>109063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6BC399E-2DC6-4711-8E19-7573C8C13C78}"/>
            </a:ext>
            <a:ext uri="{147F2762-F138-4A5C-976F-8EAC2B608ADB}">
              <a16:predDERef xmlns:a16="http://schemas.microsoft.com/office/drawing/2014/main" pred="{29C34578-83AC-4165-8237-8FA900A6D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746948" y="1845237"/>
          <a:ext cx="2980841" cy="2595562"/>
        </a:xfrm>
        <a:prstGeom prst="rect">
          <a:avLst/>
        </a:prstGeom>
        <a:effectLst>
          <a:softEdge rad="63500"/>
        </a:effectLst>
      </xdr:spPr>
    </xdr:pic>
    <xdr:clientData/>
  </xdr:twoCellAnchor>
  <xdr:twoCellAnchor editAs="oneCell">
    <xdr:from>
      <xdr:col>9</xdr:col>
      <xdr:colOff>110158</xdr:colOff>
      <xdr:row>7</xdr:row>
      <xdr:rowOff>66674</xdr:rowOff>
    </xdr:from>
    <xdr:to>
      <xdr:col>13</xdr:col>
      <xdr:colOff>314325</xdr:colOff>
      <xdr:row>11</xdr:row>
      <xdr:rowOff>185703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6D79C6C-5005-4C6C-B382-B938019AC3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951"/>
        <a:stretch>
          <a:fillRect/>
        </a:stretch>
      </xdr:blipFill>
      <xdr:spPr>
        <a:xfrm>
          <a:off x="11902108" y="476249"/>
          <a:ext cx="2642567" cy="11858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11</xdr:row>
      <xdr:rowOff>133350</xdr:rowOff>
    </xdr:from>
    <xdr:to>
      <xdr:col>10</xdr:col>
      <xdr:colOff>371880</xdr:colOff>
      <xdr:row>16</xdr:row>
      <xdr:rowOff>19167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58DEA0D-23E0-44F4-9C62-2E00E4641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12125325" y="2943225"/>
          <a:ext cx="2905530" cy="838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oloshop.cz/Schwalbe-Tire-Booster/115123?v=222265&amp;gad_source=1&amp;gclid=Cj0KCQiAnfmsBhDfARIsAM7MKi2Fobd2LPYKURvNneIkbiCDiYGu0USJwMG0B2hTLsFonCznBF669DwaAl8fEALw_wcB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ratek.cz/arduino/1303-stepdown-nastavitelny-menic-s-lm2596-dc-dc.html" TargetMode="External"/><Relationship Id="rId13" Type="http://schemas.openxmlformats.org/officeDocument/2006/relationships/hyperlink" Target="https://dratek.cz/arduino/1694-servo-motor-s-kovovymi-prevody-mg996r-pro-rc-modely.html" TargetMode="External"/><Relationship Id="rId18" Type="http://schemas.openxmlformats.org/officeDocument/2006/relationships/drawing" Target="../drawings/drawing3.xml"/><Relationship Id="rId3" Type="http://schemas.openxmlformats.org/officeDocument/2006/relationships/hyperlink" Target="https://dratek.cz/arduino/1082-baleni-rezistoru-30-druhu-celkem-600-kusu.html" TargetMode="External"/><Relationship Id="rId7" Type="http://schemas.openxmlformats.org/officeDocument/2006/relationships/hyperlink" Target="https://dratek.cz/arduino/1420-opticky-endstop-spinac-pro-cnc-3d-tiskarny-reprap-makerbot-prusa-mendel-ramps-1.4.html" TargetMode="External"/><Relationship Id="rId12" Type="http://schemas.openxmlformats.org/officeDocument/2006/relationships/hyperlink" Target="https://www.bighobby.cz/vysilac-fly-sky-fs-gt2e-2ch--original--2-4ghz-prijimac-a3/?fbclid=IwAR16yQIrRiNx2WDI3QA_EvE0T957zmvywHfu0B2ULC1_kP0hVsZEX1KeJZg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dratek.cz/arduino/2190-rele-4-kanaly-5v-s-optoclenem.html" TargetMode="External"/><Relationship Id="rId16" Type="http://schemas.openxmlformats.org/officeDocument/2006/relationships/hyperlink" Target="https://www.aurapol.com/cz" TargetMode="External"/><Relationship Id="rId20" Type="http://schemas.openxmlformats.org/officeDocument/2006/relationships/comments" Target="../comments2.xml"/><Relationship Id="rId1" Type="http://schemas.openxmlformats.org/officeDocument/2006/relationships/hyperlink" Target="https://dratek.cz/arduino/1258-eses-klon-arduino-uno-r3-ch340.html" TargetMode="External"/><Relationship Id="rId6" Type="http://schemas.openxmlformats.org/officeDocument/2006/relationships/hyperlink" Target="https://dratek.cz/arduino/121748-40-x-m-m-dupont-kabel-40-cm.html" TargetMode="External"/><Relationship Id="rId11" Type="http://schemas.openxmlformats.org/officeDocument/2006/relationships/hyperlink" Target="https://dratek.cz/arduino/843-univerzalni-plosny-spoj-50mm-x-70mm.html" TargetMode="External"/><Relationship Id="rId5" Type="http://schemas.openxmlformats.org/officeDocument/2006/relationships/hyperlink" Target="https://dratek.cz/arduino/121746-40-x-f-f-dupont-kabel.html" TargetMode="External"/><Relationship Id="rId15" Type="http://schemas.openxmlformats.org/officeDocument/2006/relationships/hyperlink" Target="https://www.alza.cz/gp-super-lr6-aa-4ks-v-blistru-d4048890.htm" TargetMode="External"/><Relationship Id="rId10" Type="http://schemas.openxmlformats.org/officeDocument/2006/relationships/hyperlink" Target="https://dratek.cz/arduino/121747-40-x-m-f-dupont-kabel-40-cm.html" TargetMode="External"/><Relationship Id="rId19" Type="http://schemas.openxmlformats.org/officeDocument/2006/relationships/vmlDrawing" Target="../drawings/vmlDrawing2.vml"/><Relationship Id="rId4" Type="http://schemas.openxmlformats.org/officeDocument/2006/relationships/hyperlink" Target="https://dratek.cz/arduino/1226-eses-nepajive-pole-400-pinu.html" TargetMode="External"/><Relationship Id="rId9" Type="http://schemas.openxmlformats.org/officeDocument/2006/relationships/hyperlink" Target="https://dratek.cz/arduino/1113-koncovy-doraz-pakovy-s-kladkou-5a-125v.html" TargetMode="External"/><Relationship Id="rId14" Type="http://schemas.openxmlformats.org/officeDocument/2006/relationships/hyperlink" Target="https://dratek.cz/arduino/932-bateriovy-box-3v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rio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7231A-E91D-4C81-827A-448A3B479C28}">
  <dimension ref="A1:H11"/>
  <sheetViews>
    <sheetView showGridLines="0" workbookViewId="0">
      <pane ySplit="7" topLeftCell="A8" activePane="bottomLeft" state="frozen"/>
      <selection pane="bottomLeft" activeCell="E19" sqref="E19"/>
    </sheetView>
  </sheetViews>
  <sheetFormatPr defaultRowHeight="15" x14ac:dyDescent="0.25"/>
  <cols>
    <col min="1" max="1" width="9.140625" style="1"/>
    <col min="2" max="2" width="28" style="1" customWidth="1"/>
    <col min="3" max="3" width="26.5703125" style="1" customWidth="1"/>
    <col min="4" max="4" width="24.28515625" style="1" customWidth="1"/>
    <col min="5" max="5" width="50.85546875" style="1" customWidth="1"/>
    <col min="6" max="16384" width="9.140625" style="1"/>
  </cols>
  <sheetData>
    <row r="1" spans="1:8" ht="21" x14ac:dyDescent="0.35">
      <c r="A1" s="36" t="s">
        <v>93</v>
      </c>
      <c r="B1" s="33" t="s">
        <v>94</v>
      </c>
      <c r="C1" s="34">
        <f>'Elektro kit'!C1</f>
        <v>0</v>
      </c>
    </row>
    <row r="2" spans="1:8" ht="21" x14ac:dyDescent="0.35">
      <c r="A2" s="37"/>
      <c r="B2" s="33" t="s">
        <v>95</v>
      </c>
      <c r="C2" s="35">
        <f>'Elektro kit'!C2</f>
        <v>0</v>
      </c>
    </row>
    <row r="3" spans="1:8" ht="21" x14ac:dyDescent="0.35">
      <c r="A3" s="38"/>
      <c r="B3" s="33" t="s">
        <v>61</v>
      </c>
      <c r="C3" s="35">
        <f>SUM('Vlastní objednávka'!C3)</f>
        <v>0</v>
      </c>
    </row>
    <row r="4" spans="1:8" ht="21" x14ac:dyDescent="0.35">
      <c r="B4" s="31" t="s">
        <v>92</v>
      </c>
      <c r="C4" s="32">
        <v>3500</v>
      </c>
    </row>
    <row r="5" spans="1:8" ht="21" x14ac:dyDescent="0.35">
      <c r="B5" s="31" t="s">
        <v>60</v>
      </c>
      <c r="C5" s="15">
        <f>C4-C3-C2-C1</f>
        <v>3500</v>
      </c>
      <c r="D5" s="39" t="s">
        <v>109</v>
      </c>
      <c r="E5" s="40"/>
    </row>
    <row r="7" spans="1:8" ht="60.75" customHeight="1" x14ac:dyDescent="0.25">
      <c r="A7" s="42" t="s">
        <v>0</v>
      </c>
      <c r="B7" s="42"/>
      <c r="C7" s="42"/>
      <c r="D7" s="42"/>
      <c r="E7" s="42"/>
      <c r="F7" s="42"/>
      <c r="G7" s="42"/>
      <c r="H7" s="42"/>
    </row>
    <row r="8" spans="1:8" ht="28.5" customHeight="1" x14ac:dyDescent="0.25">
      <c r="A8" s="16" t="s">
        <v>1</v>
      </c>
      <c r="B8" s="16" t="s">
        <v>2</v>
      </c>
      <c r="C8" s="16" t="s">
        <v>3</v>
      </c>
      <c r="D8" s="17" t="s">
        <v>86</v>
      </c>
      <c r="E8" s="17" t="s">
        <v>4</v>
      </c>
      <c r="F8" s="41" t="s">
        <v>8</v>
      </c>
    </row>
    <row r="9" spans="1:8" ht="25.5" customHeight="1" x14ac:dyDescent="0.25">
      <c r="A9" s="18">
        <v>1</v>
      </c>
      <c r="B9" s="19" t="s">
        <v>5</v>
      </c>
      <c r="C9" s="20" t="s">
        <v>6</v>
      </c>
      <c r="D9" s="21">
        <v>1</v>
      </c>
      <c r="E9" s="22" t="s">
        <v>7</v>
      </c>
      <c r="F9" s="41"/>
    </row>
    <row r="10" spans="1:8" x14ac:dyDescent="0.25">
      <c r="A10" s="19">
        <v>2</v>
      </c>
      <c r="B10" s="19" t="s">
        <v>9</v>
      </c>
      <c r="C10" s="19" t="s">
        <v>10</v>
      </c>
      <c r="D10" s="19">
        <v>1</v>
      </c>
      <c r="E10" s="19"/>
      <c r="F10" s="41"/>
    </row>
    <row r="11" spans="1:8" x14ac:dyDescent="0.25">
      <c r="A11" s="19">
        <v>3</v>
      </c>
      <c r="B11" s="19" t="s">
        <v>78</v>
      </c>
      <c r="C11" s="19" t="s">
        <v>77</v>
      </c>
      <c r="D11" s="19">
        <v>1</v>
      </c>
      <c r="E11" s="19" t="s">
        <v>12</v>
      </c>
      <c r="F11" s="41"/>
    </row>
  </sheetData>
  <mergeCells count="4">
    <mergeCell ref="A1:A3"/>
    <mergeCell ref="D5:E5"/>
    <mergeCell ref="F8:F11"/>
    <mergeCell ref="A7:H7"/>
  </mergeCells>
  <conditionalFormatting sqref="C5">
    <cfRule type="cellIs" dxfId="19" priority="1" operator="lessThan">
      <formula>0</formula>
    </cfRule>
    <cfRule type="cellIs" dxfId="18" priority="2" operator="greaterThan">
      <formula>0</formula>
    </cfRule>
  </conditionalFormatting>
  <hyperlinks>
    <hyperlink ref="C9" r:id="rId1" xr:uid="{29471E27-5FC5-44EF-9855-D3869B69D31C}"/>
  </hyperlinks>
  <pageMargins left="0.7" right="0.7" top="0.78740157499999996" bottom="0.78740157499999996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46070-4275-4463-8288-500807FBCACC}">
  <dimension ref="A1:N34"/>
  <sheetViews>
    <sheetView showGridLines="0" zoomScaleNormal="100" workbookViewId="0">
      <pane ySplit="7" topLeftCell="A8" activePane="bottomLeft" state="frozen"/>
      <selection pane="bottomLeft" activeCell="G2" sqref="G2"/>
    </sheetView>
  </sheetViews>
  <sheetFormatPr defaultRowHeight="15" x14ac:dyDescent="0.25"/>
  <cols>
    <col min="1" max="1" width="9.140625" style="1"/>
    <col min="2" max="2" width="28.5703125" style="1" customWidth="1"/>
    <col min="3" max="3" width="25.7109375" style="1" customWidth="1"/>
    <col min="4" max="4" width="23.140625" style="1" customWidth="1"/>
    <col min="5" max="5" width="13.85546875" style="1" customWidth="1"/>
    <col min="6" max="6" width="13.42578125" style="1" customWidth="1"/>
    <col min="7" max="7" width="51.85546875" style="1" customWidth="1"/>
    <col min="8" max="8" width="9.140625" style="1"/>
    <col min="9" max="9" width="12.85546875" style="1" customWidth="1"/>
    <col min="10" max="16384" width="9.140625" style="1"/>
  </cols>
  <sheetData>
    <row r="1" spans="1:14" ht="21" x14ac:dyDescent="0.35">
      <c r="A1" s="61" t="s">
        <v>93</v>
      </c>
      <c r="B1" s="62" t="s">
        <v>94</v>
      </c>
      <c r="C1" s="63">
        <f>'Elektro kit'!C1</f>
        <v>0</v>
      </c>
      <c r="E1" s="60"/>
      <c r="F1" s="53" t="s">
        <v>110</v>
      </c>
      <c r="G1" s="53"/>
      <c r="H1" s="53"/>
      <c r="I1" s="53"/>
    </row>
    <row r="2" spans="1:14" ht="21" x14ac:dyDescent="0.35">
      <c r="A2" s="64"/>
      <c r="B2" s="62" t="s">
        <v>95</v>
      </c>
      <c r="C2" s="65">
        <f>'Elektro kit'!C2</f>
        <v>0</v>
      </c>
    </row>
    <row r="3" spans="1:14" ht="21" x14ac:dyDescent="0.35">
      <c r="A3" s="66"/>
      <c r="B3" s="62" t="s">
        <v>61</v>
      </c>
      <c r="C3" s="65">
        <f>SUM('Vlastní objednávka'!C3)</f>
        <v>0</v>
      </c>
    </row>
    <row r="4" spans="1:14" ht="21" x14ac:dyDescent="0.35">
      <c r="B4" s="31" t="s">
        <v>92</v>
      </c>
      <c r="C4" s="32">
        <v>3500</v>
      </c>
    </row>
    <row r="5" spans="1:14" ht="21" x14ac:dyDescent="0.35">
      <c r="B5" s="54" t="s">
        <v>60</v>
      </c>
      <c r="C5" s="15">
        <f>C4-C3-C2-C1</f>
        <v>3500</v>
      </c>
    </row>
    <row r="7" spans="1:14" ht="56.25" customHeight="1" x14ac:dyDescent="0.25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 ht="39" customHeight="1" x14ac:dyDescent="0.25">
      <c r="A8" s="3" t="s">
        <v>1</v>
      </c>
      <c r="B8" s="3" t="s">
        <v>2</v>
      </c>
      <c r="C8" s="3"/>
      <c r="D8" s="3" t="s">
        <v>3</v>
      </c>
      <c r="E8" s="4" t="s">
        <v>19</v>
      </c>
      <c r="F8" s="4" t="s">
        <v>20</v>
      </c>
      <c r="G8" s="4" t="s">
        <v>4</v>
      </c>
      <c r="H8" s="4"/>
      <c r="I8" s="4" t="s">
        <v>85</v>
      </c>
    </row>
    <row r="9" spans="1:14" ht="15" customHeight="1" x14ac:dyDescent="0.25">
      <c r="A9" s="5">
        <v>1</v>
      </c>
      <c r="B9" s="5" t="s">
        <v>21</v>
      </c>
      <c r="C9" s="46" t="s">
        <v>79</v>
      </c>
      <c r="D9" s="5" t="s">
        <v>22</v>
      </c>
      <c r="E9" s="12">
        <v>0</v>
      </c>
      <c r="F9" s="5">
        <v>2</v>
      </c>
      <c r="G9" s="43" t="s">
        <v>80</v>
      </c>
      <c r="H9" s="45" t="s">
        <v>84</v>
      </c>
      <c r="I9" s="28"/>
      <c r="L9" s="2"/>
      <c r="M9" s="2"/>
    </row>
    <row r="10" spans="1:14" x14ac:dyDescent="0.25">
      <c r="A10" s="5">
        <v>2</v>
      </c>
      <c r="B10" s="5" t="s">
        <v>21</v>
      </c>
      <c r="C10" s="47"/>
      <c r="D10" s="5" t="s">
        <v>23</v>
      </c>
      <c r="E10" s="12">
        <v>0</v>
      </c>
      <c r="F10" s="5">
        <v>2</v>
      </c>
      <c r="G10" s="44"/>
      <c r="H10" s="45"/>
      <c r="I10" s="28"/>
      <c r="L10" s="2"/>
      <c r="M10" s="2"/>
    </row>
    <row r="11" spans="1:14" x14ac:dyDescent="0.25">
      <c r="A11" s="5">
        <v>3</v>
      </c>
      <c r="B11" s="5" t="s">
        <v>21</v>
      </c>
      <c r="C11" s="47"/>
      <c r="D11" s="5" t="s">
        <v>24</v>
      </c>
      <c r="E11" s="12">
        <v>0</v>
      </c>
      <c r="F11" s="5">
        <v>2</v>
      </c>
      <c r="G11" s="44"/>
      <c r="H11" s="45"/>
      <c r="I11" s="28"/>
      <c r="L11" s="2"/>
      <c r="M11" s="2"/>
    </row>
    <row r="12" spans="1:14" x14ac:dyDescent="0.25">
      <c r="A12" s="5">
        <v>4</v>
      </c>
      <c r="B12" s="5" t="s">
        <v>21</v>
      </c>
      <c r="C12" s="47"/>
      <c r="D12" s="5" t="s">
        <v>11</v>
      </c>
      <c r="E12" s="12">
        <v>0</v>
      </c>
      <c r="F12" s="5">
        <v>2</v>
      </c>
      <c r="G12" s="44"/>
      <c r="H12" s="45"/>
      <c r="I12" s="28"/>
      <c r="L12" s="2"/>
      <c r="M12" s="2"/>
    </row>
    <row r="13" spans="1:14" x14ac:dyDescent="0.25">
      <c r="A13" s="5">
        <v>5</v>
      </c>
      <c r="B13" s="5" t="s">
        <v>21</v>
      </c>
      <c r="C13" s="47"/>
      <c r="D13" s="5" t="s">
        <v>25</v>
      </c>
      <c r="E13" s="12">
        <v>0</v>
      </c>
      <c r="F13" s="5">
        <v>2</v>
      </c>
      <c r="G13" s="44"/>
      <c r="H13" s="45"/>
      <c r="I13" s="28"/>
      <c r="L13" s="2"/>
      <c r="M13" s="2"/>
    </row>
    <row r="14" spans="1:14" x14ac:dyDescent="0.25">
      <c r="A14" s="5">
        <v>6</v>
      </c>
      <c r="B14" s="5" t="s">
        <v>21</v>
      </c>
      <c r="C14" s="47"/>
      <c r="D14" s="5" t="s">
        <v>26</v>
      </c>
      <c r="E14" s="12">
        <v>0</v>
      </c>
      <c r="F14" s="5">
        <v>2</v>
      </c>
      <c r="G14" s="44"/>
      <c r="H14" s="45"/>
      <c r="I14" s="28"/>
      <c r="L14" s="2"/>
      <c r="M14" s="2"/>
    </row>
    <row r="15" spans="1:14" x14ac:dyDescent="0.25">
      <c r="A15" s="5">
        <v>7</v>
      </c>
      <c r="B15" s="5" t="s">
        <v>21</v>
      </c>
      <c r="C15" s="47"/>
      <c r="D15" s="5" t="s">
        <v>27</v>
      </c>
      <c r="E15" s="12">
        <v>0</v>
      </c>
      <c r="F15" s="5">
        <v>2</v>
      </c>
      <c r="G15" s="44"/>
      <c r="H15" s="45"/>
      <c r="I15" s="28"/>
    </row>
    <row r="16" spans="1:14" x14ac:dyDescent="0.25">
      <c r="A16" s="5">
        <v>8</v>
      </c>
      <c r="B16" s="5" t="s">
        <v>21</v>
      </c>
      <c r="C16" s="47"/>
      <c r="D16" s="5" t="s">
        <v>28</v>
      </c>
      <c r="E16" s="12">
        <v>0</v>
      </c>
      <c r="F16" s="5">
        <v>2</v>
      </c>
      <c r="G16" s="44"/>
      <c r="H16" s="45"/>
      <c r="I16" s="28"/>
      <c r="L16" s="2"/>
    </row>
    <row r="17" spans="1:12" x14ac:dyDescent="0.25">
      <c r="A17" s="5">
        <v>9</v>
      </c>
      <c r="B17" s="5" t="s">
        <v>21</v>
      </c>
      <c r="C17" s="48"/>
      <c r="D17" s="5" t="s">
        <v>29</v>
      </c>
      <c r="E17" s="12">
        <v>0</v>
      </c>
      <c r="F17" s="5">
        <v>2</v>
      </c>
      <c r="G17" s="44"/>
      <c r="H17" s="45"/>
      <c r="I17" s="28"/>
      <c r="L17" s="2"/>
    </row>
    <row r="18" spans="1:12" x14ac:dyDescent="0.25">
      <c r="A18" s="5">
        <v>19</v>
      </c>
      <c r="B18" s="5" t="s">
        <v>30</v>
      </c>
      <c r="C18" s="5"/>
      <c r="D18" s="5" t="s">
        <v>31</v>
      </c>
      <c r="E18" s="12">
        <v>0</v>
      </c>
      <c r="F18" s="5">
        <v>4</v>
      </c>
      <c r="G18" s="5" t="s">
        <v>32</v>
      </c>
      <c r="H18" s="45"/>
      <c r="I18" s="28"/>
      <c r="L18" s="2"/>
    </row>
    <row r="19" spans="1:12" x14ac:dyDescent="0.25">
      <c r="A19" s="5">
        <v>20</v>
      </c>
      <c r="B19" s="5" t="s">
        <v>33</v>
      </c>
      <c r="C19" s="5"/>
      <c r="D19" s="5" t="s">
        <v>34</v>
      </c>
      <c r="E19" s="12">
        <v>0</v>
      </c>
      <c r="F19" s="5">
        <v>4</v>
      </c>
      <c r="G19" s="5" t="s">
        <v>81</v>
      </c>
      <c r="H19" s="45"/>
      <c r="I19" s="28"/>
      <c r="L19" s="2"/>
    </row>
    <row r="20" spans="1:12" x14ac:dyDescent="0.25">
      <c r="A20" s="5">
        <v>21</v>
      </c>
      <c r="B20" s="5" t="s">
        <v>35</v>
      </c>
      <c r="C20" s="5"/>
      <c r="D20" s="5" t="s">
        <v>36</v>
      </c>
      <c r="E20" s="12">
        <v>0</v>
      </c>
      <c r="F20" s="5">
        <v>2</v>
      </c>
      <c r="G20" s="5" t="s">
        <v>82</v>
      </c>
      <c r="H20" s="45"/>
      <c r="I20" s="28"/>
      <c r="L20" s="2"/>
    </row>
    <row r="21" spans="1:12" x14ac:dyDescent="0.25">
      <c r="A21" s="5">
        <v>22</v>
      </c>
      <c r="B21" s="5" t="s">
        <v>37</v>
      </c>
      <c r="C21" s="5"/>
      <c r="D21" s="5" t="s">
        <v>38</v>
      </c>
      <c r="E21" s="12">
        <v>0</v>
      </c>
      <c r="F21" s="5">
        <v>2</v>
      </c>
      <c r="G21" s="5"/>
      <c r="H21" s="45"/>
      <c r="I21" s="28"/>
      <c r="L21" s="2"/>
    </row>
    <row r="22" spans="1:12" x14ac:dyDescent="0.25">
      <c r="A22" s="5">
        <v>23</v>
      </c>
      <c r="B22" s="5" t="s">
        <v>40</v>
      </c>
      <c r="C22" s="5"/>
      <c r="D22" s="5" t="s">
        <v>41</v>
      </c>
      <c r="E22" s="12">
        <v>0</v>
      </c>
      <c r="F22" s="5">
        <v>1</v>
      </c>
      <c r="G22" s="5" t="s">
        <v>39</v>
      </c>
      <c r="H22" s="45"/>
      <c r="I22" s="28"/>
      <c r="L22" s="2"/>
    </row>
    <row r="23" spans="1:12" x14ac:dyDescent="0.25">
      <c r="A23" s="5">
        <v>24</v>
      </c>
      <c r="B23" s="5" t="s">
        <v>42</v>
      </c>
      <c r="C23" s="5"/>
      <c r="D23" s="5" t="s">
        <v>43</v>
      </c>
      <c r="E23" s="12">
        <v>0</v>
      </c>
      <c r="F23" s="5">
        <v>6</v>
      </c>
      <c r="G23" s="5" t="s">
        <v>83</v>
      </c>
      <c r="H23" s="45"/>
      <c r="I23" s="28"/>
      <c r="L23" s="2"/>
    </row>
    <row r="24" spans="1:12" x14ac:dyDescent="0.25">
      <c r="A24" s="5">
        <v>26</v>
      </c>
      <c r="B24" s="5" t="s">
        <v>74</v>
      </c>
      <c r="C24" s="5"/>
      <c r="D24" s="5" t="s">
        <v>44</v>
      </c>
      <c r="E24" s="12">
        <v>0</v>
      </c>
      <c r="F24" s="5">
        <v>6</v>
      </c>
      <c r="G24" s="5" t="s">
        <v>83</v>
      </c>
      <c r="H24" s="45"/>
      <c r="I24" s="28"/>
      <c r="L24" s="2"/>
    </row>
    <row r="25" spans="1:12" x14ac:dyDescent="0.25">
      <c r="A25" s="5">
        <v>28</v>
      </c>
      <c r="B25" s="5" t="s">
        <v>45</v>
      </c>
      <c r="C25" s="5"/>
      <c r="D25" s="5" t="s">
        <v>46</v>
      </c>
      <c r="E25" s="12">
        <v>0</v>
      </c>
      <c r="F25" s="5">
        <v>6</v>
      </c>
      <c r="G25" s="5"/>
      <c r="H25" s="45"/>
      <c r="I25" s="28"/>
      <c r="L25" s="2"/>
    </row>
    <row r="26" spans="1:12" x14ac:dyDescent="0.25">
      <c r="A26" s="5">
        <v>29</v>
      </c>
      <c r="B26" s="5" t="s">
        <v>47</v>
      </c>
      <c r="C26" s="5"/>
      <c r="D26" s="5" t="s">
        <v>48</v>
      </c>
      <c r="E26" s="12">
        <v>0</v>
      </c>
      <c r="F26" s="5">
        <v>6</v>
      </c>
      <c r="G26" s="5"/>
      <c r="H26" s="45"/>
      <c r="I26" s="28"/>
    </row>
    <row r="27" spans="1:12" x14ac:dyDescent="0.25">
      <c r="A27" s="5">
        <v>30</v>
      </c>
      <c r="B27" s="5" t="s">
        <v>49</v>
      </c>
      <c r="C27" s="5"/>
      <c r="D27" s="5" t="s">
        <v>50</v>
      </c>
      <c r="E27" s="12">
        <v>0</v>
      </c>
      <c r="F27" s="5">
        <v>6</v>
      </c>
      <c r="G27" s="5"/>
      <c r="H27" s="45"/>
      <c r="I27" s="28"/>
    </row>
    <row r="33" spans="2:6" x14ac:dyDescent="0.25">
      <c r="B33" s="6"/>
      <c r="C33" s="6"/>
      <c r="E33" s="7"/>
      <c r="F33" s="7"/>
    </row>
    <row r="34" spans="2:6" x14ac:dyDescent="0.25">
      <c r="B34" s="6"/>
      <c r="C34" s="6"/>
      <c r="D34" s="6"/>
    </row>
  </sheetData>
  <protectedRanges>
    <protectedRange algorithmName="SHA-512" hashValue="7l52KpfdvzqEEDY8zanYqqaylr5EIR5a4iWNkxbMG6nYplTvIO6TmnlzcABztsC+s4btDbZQhbGm9sU6JQEjTQ==" saltValue="P9CqKdp3BCzxF5HEHAHMtA==" spinCount="100000" sqref="A7:H8 F9:H27 A9:D27" name="Oblast1"/>
  </protectedRanges>
  <mergeCells count="6">
    <mergeCell ref="G9:G17"/>
    <mergeCell ref="H9:H27"/>
    <mergeCell ref="C9:C17"/>
    <mergeCell ref="A7:N7"/>
    <mergeCell ref="A1:A3"/>
    <mergeCell ref="F1:I1"/>
  </mergeCells>
  <conditionalFormatting sqref="E9:E27">
    <cfRule type="cellIs" dxfId="17" priority="7" operator="equal">
      <formula>F9</formula>
    </cfRule>
    <cfRule type="cellIs" dxfId="16" priority="8" operator="equal">
      <formula>0</formula>
    </cfRule>
    <cfRule type="cellIs" dxfId="15" priority="9" operator="lessThan">
      <formula>F9</formula>
    </cfRule>
    <cfRule type="cellIs" dxfId="14" priority="10" operator="greaterThan">
      <formula>F9</formula>
    </cfRule>
  </conditionalFormatting>
  <conditionalFormatting sqref="C5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8740157499999996" bottom="0.78740157499999996" header="0.3" footer="0.3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AADF9-C242-4DA5-81D0-68E32023DACA}">
  <dimension ref="A1:N27"/>
  <sheetViews>
    <sheetView showGridLines="0" tabSelected="1" workbookViewId="0">
      <pane ySplit="7" topLeftCell="A8" activePane="bottomLeft" state="frozen"/>
      <selection pane="bottomLeft" activeCell="D14" sqref="D14"/>
    </sheetView>
  </sheetViews>
  <sheetFormatPr defaultRowHeight="15" x14ac:dyDescent="0.25"/>
  <cols>
    <col min="1" max="1" width="9.140625" style="1"/>
    <col min="2" max="2" width="46.7109375" style="1" customWidth="1"/>
    <col min="3" max="3" width="23.140625" style="1" customWidth="1"/>
    <col min="4" max="4" width="13.85546875" style="1" customWidth="1"/>
    <col min="5" max="5" width="13.42578125" style="1" customWidth="1"/>
    <col min="6" max="6" width="25.7109375" style="1" customWidth="1"/>
    <col min="7" max="7" width="16" style="1" bestFit="1" customWidth="1"/>
    <col min="8" max="8" width="31" style="1" customWidth="1"/>
    <col min="9" max="9" width="31.28515625" style="1" customWidth="1"/>
    <col min="10" max="16384" width="9.140625" style="1"/>
  </cols>
  <sheetData>
    <row r="1" spans="1:14" ht="21" x14ac:dyDescent="0.35">
      <c r="A1" s="61" t="s">
        <v>93</v>
      </c>
      <c r="B1" s="62" t="s">
        <v>94</v>
      </c>
      <c r="C1" s="63">
        <f>SUM(G9:G23)</f>
        <v>0</v>
      </c>
      <c r="E1" s="53" t="s">
        <v>110</v>
      </c>
      <c r="F1" s="53"/>
      <c r="G1" s="53"/>
      <c r="H1" s="53"/>
    </row>
    <row r="2" spans="1:14" ht="21" x14ac:dyDescent="0.35">
      <c r="A2" s="64"/>
      <c r="B2" s="62" t="s">
        <v>95</v>
      </c>
      <c r="C2" s="65">
        <f>G25</f>
        <v>0</v>
      </c>
    </row>
    <row r="3" spans="1:14" ht="21" x14ac:dyDescent="0.35">
      <c r="A3" s="66"/>
      <c r="B3" s="62" t="s">
        <v>61</v>
      </c>
      <c r="C3" s="65">
        <f>SUM('Vlastní objednávka'!C3)</f>
        <v>0</v>
      </c>
    </row>
    <row r="4" spans="1:14" ht="21" x14ac:dyDescent="0.35">
      <c r="B4" s="31" t="s">
        <v>92</v>
      </c>
      <c r="C4" s="32">
        <f>'Starter kit '!C4</f>
        <v>3500</v>
      </c>
    </row>
    <row r="5" spans="1:14" ht="21" x14ac:dyDescent="0.35">
      <c r="B5" s="54" t="s">
        <v>60</v>
      </c>
      <c r="C5" s="15">
        <f>C4-C3-C2-C1</f>
        <v>3500</v>
      </c>
      <c r="D5" s="1" t="s">
        <v>96</v>
      </c>
    </row>
    <row r="7" spans="1:14" ht="32.25" customHeight="1" x14ac:dyDescent="0.25">
      <c r="A7" s="67" t="s">
        <v>87</v>
      </c>
      <c r="B7" s="68"/>
      <c r="C7" s="68"/>
      <c r="D7" s="68"/>
      <c r="E7" s="68"/>
      <c r="F7" s="68"/>
      <c r="G7" s="68"/>
      <c r="H7" s="69"/>
      <c r="M7" s="2"/>
    </row>
    <row r="8" spans="1:14" ht="39" customHeight="1" x14ac:dyDescent="0.25">
      <c r="A8" s="8" t="s">
        <v>1</v>
      </c>
      <c r="B8" s="8" t="s">
        <v>2</v>
      </c>
      <c r="C8" s="8" t="s">
        <v>3</v>
      </c>
      <c r="D8" s="9" t="s">
        <v>19</v>
      </c>
      <c r="E8" s="9" t="s">
        <v>73</v>
      </c>
      <c r="F8" s="9" t="s">
        <v>51</v>
      </c>
      <c r="G8" s="9" t="s">
        <v>52</v>
      </c>
      <c r="H8" s="9" t="s">
        <v>4</v>
      </c>
    </row>
    <row r="9" spans="1:14" ht="15" customHeight="1" x14ac:dyDescent="0.25">
      <c r="A9" s="13">
        <v>1</v>
      </c>
      <c r="B9" s="13" t="s">
        <v>53</v>
      </c>
      <c r="C9" s="10" t="s">
        <v>54</v>
      </c>
      <c r="D9" s="12">
        <v>0</v>
      </c>
      <c r="E9" s="13">
        <v>1</v>
      </c>
      <c r="F9" s="14">
        <v>197</v>
      </c>
      <c r="G9" s="14">
        <f>F9*D9</f>
        <v>0</v>
      </c>
      <c r="H9" s="50" t="s">
        <v>55</v>
      </c>
      <c r="M9" s="2"/>
      <c r="N9" s="2"/>
    </row>
    <row r="10" spans="1:14" x14ac:dyDescent="0.25">
      <c r="A10" s="13">
        <v>2</v>
      </c>
      <c r="B10" s="13" t="s">
        <v>66</v>
      </c>
      <c r="C10" s="10" t="s">
        <v>54</v>
      </c>
      <c r="D10" s="12">
        <v>0</v>
      </c>
      <c r="E10" s="13">
        <v>1</v>
      </c>
      <c r="F10" s="14">
        <v>94</v>
      </c>
      <c r="G10" s="14">
        <f t="shared" ref="G10:G17" si="0">F10*D10</f>
        <v>0</v>
      </c>
      <c r="H10" s="50"/>
      <c r="M10" s="2"/>
      <c r="N10" s="2"/>
    </row>
    <row r="11" spans="1:14" x14ac:dyDescent="0.25">
      <c r="A11" s="13">
        <v>3</v>
      </c>
      <c r="B11" s="13" t="s">
        <v>56</v>
      </c>
      <c r="C11" s="10" t="s">
        <v>54</v>
      </c>
      <c r="D11" s="12">
        <v>0</v>
      </c>
      <c r="E11" s="13">
        <v>1</v>
      </c>
      <c r="F11" s="14">
        <v>149</v>
      </c>
      <c r="G11" s="14">
        <f t="shared" si="0"/>
        <v>0</v>
      </c>
      <c r="H11" s="50"/>
      <c r="M11" s="2"/>
      <c r="N11" s="2"/>
    </row>
    <row r="12" spans="1:14" x14ac:dyDescent="0.25">
      <c r="A12" s="13">
        <v>4</v>
      </c>
      <c r="B12" s="13" t="s">
        <v>57</v>
      </c>
      <c r="C12" s="10" t="s">
        <v>54</v>
      </c>
      <c r="D12" s="12">
        <v>0</v>
      </c>
      <c r="E12" s="13">
        <v>2</v>
      </c>
      <c r="F12" s="14">
        <v>45</v>
      </c>
      <c r="G12" s="14">
        <f t="shared" si="0"/>
        <v>0</v>
      </c>
      <c r="H12" s="50"/>
      <c r="M12" s="2"/>
      <c r="N12" s="2"/>
    </row>
    <row r="13" spans="1:14" x14ac:dyDescent="0.25">
      <c r="A13" s="13">
        <v>5</v>
      </c>
      <c r="B13" s="13" t="s">
        <v>72</v>
      </c>
      <c r="C13" s="10" t="s">
        <v>54</v>
      </c>
      <c r="D13" s="12">
        <v>0</v>
      </c>
      <c r="E13" s="13">
        <v>2</v>
      </c>
      <c r="F13" s="14">
        <v>11</v>
      </c>
      <c r="G13" s="14">
        <f t="shared" ref="G13" si="1">F13*D13</f>
        <v>0</v>
      </c>
      <c r="H13" s="50"/>
      <c r="M13" s="2"/>
      <c r="N13" s="2"/>
    </row>
    <row r="14" spans="1:14" x14ac:dyDescent="0.25">
      <c r="A14" s="13">
        <v>6</v>
      </c>
      <c r="B14" s="13" t="s">
        <v>69</v>
      </c>
      <c r="C14" s="10" t="s">
        <v>54</v>
      </c>
      <c r="D14" s="12">
        <v>0</v>
      </c>
      <c r="E14" s="13">
        <v>1</v>
      </c>
      <c r="F14" s="14">
        <v>33</v>
      </c>
      <c r="G14" s="14">
        <f t="shared" si="0"/>
        <v>0</v>
      </c>
      <c r="H14" s="50"/>
      <c r="M14" s="2"/>
      <c r="N14" s="2"/>
    </row>
    <row r="15" spans="1:14" x14ac:dyDescent="0.25">
      <c r="A15" s="13">
        <v>7</v>
      </c>
      <c r="B15" s="13" t="s">
        <v>70</v>
      </c>
      <c r="C15" s="10" t="s">
        <v>54</v>
      </c>
      <c r="D15" s="12">
        <v>0</v>
      </c>
      <c r="E15" s="13">
        <v>1</v>
      </c>
      <c r="F15" s="14">
        <v>34</v>
      </c>
      <c r="G15" s="14">
        <f t="shared" si="0"/>
        <v>0</v>
      </c>
      <c r="H15" s="50"/>
      <c r="M15" s="2"/>
      <c r="N15" s="2"/>
    </row>
    <row r="16" spans="1:14" x14ac:dyDescent="0.25">
      <c r="A16" s="13">
        <v>8</v>
      </c>
      <c r="B16" s="13" t="s">
        <v>71</v>
      </c>
      <c r="C16" s="10" t="s">
        <v>54</v>
      </c>
      <c r="D16" s="12">
        <v>0</v>
      </c>
      <c r="E16" s="13">
        <v>1</v>
      </c>
      <c r="F16" s="14">
        <v>34</v>
      </c>
      <c r="G16" s="14">
        <f t="shared" si="0"/>
        <v>0</v>
      </c>
      <c r="H16" s="50"/>
      <c r="M16" s="2"/>
      <c r="N16" s="2"/>
    </row>
    <row r="17" spans="1:13" x14ac:dyDescent="0.25">
      <c r="A17" s="13">
        <v>9</v>
      </c>
      <c r="B17" s="13" t="s">
        <v>67</v>
      </c>
      <c r="C17" s="10" t="s">
        <v>68</v>
      </c>
      <c r="D17" s="12">
        <v>0</v>
      </c>
      <c r="E17" s="13">
        <v>4</v>
      </c>
      <c r="F17" s="14">
        <v>65</v>
      </c>
      <c r="G17" s="14">
        <f t="shared" si="0"/>
        <v>0</v>
      </c>
      <c r="H17" s="50"/>
      <c r="M17" s="2"/>
    </row>
    <row r="18" spans="1:13" x14ac:dyDescent="0.25">
      <c r="A18" s="13">
        <v>10</v>
      </c>
      <c r="B18" s="13" t="s">
        <v>58</v>
      </c>
      <c r="C18" s="10" t="s">
        <v>54</v>
      </c>
      <c r="D18" s="12">
        <v>0</v>
      </c>
      <c r="E18" s="13">
        <v>1</v>
      </c>
      <c r="F18" s="14">
        <v>39</v>
      </c>
      <c r="G18" s="14">
        <f t="shared" ref="G18:G23" si="2">F18*D18</f>
        <v>0</v>
      </c>
      <c r="H18" s="50"/>
    </row>
    <row r="19" spans="1:13" x14ac:dyDescent="0.25">
      <c r="A19" s="13">
        <v>11</v>
      </c>
      <c r="B19" s="13" t="s">
        <v>59</v>
      </c>
      <c r="C19" s="10" t="s">
        <v>54</v>
      </c>
      <c r="D19" s="12">
        <v>0</v>
      </c>
      <c r="E19" s="13">
        <v>4</v>
      </c>
      <c r="F19" s="14">
        <v>12</v>
      </c>
      <c r="G19" s="14">
        <f t="shared" si="2"/>
        <v>0</v>
      </c>
      <c r="H19" s="50"/>
    </row>
    <row r="20" spans="1:13" ht="13.5" customHeight="1" x14ac:dyDescent="0.25">
      <c r="A20" s="13">
        <v>12</v>
      </c>
      <c r="B20" s="25" t="s">
        <v>76</v>
      </c>
      <c r="C20" s="27" t="s">
        <v>75</v>
      </c>
      <c r="D20" s="26">
        <v>0</v>
      </c>
      <c r="E20" s="25">
        <v>2</v>
      </c>
      <c r="F20" s="14">
        <v>74</v>
      </c>
      <c r="G20" s="14">
        <f t="shared" si="2"/>
        <v>0</v>
      </c>
      <c r="H20" s="23"/>
    </row>
    <row r="21" spans="1:13" x14ac:dyDescent="0.25">
      <c r="A21" s="13">
        <v>13</v>
      </c>
      <c r="B21" s="25" t="s">
        <v>13</v>
      </c>
      <c r="C21" s="27" t="s">
        <v>14</v>
      </c>
      <c r="D21" s="26">
        <v>0</v>
      </c>
      <c r="E21" s="25">
        <v>2</v>
      </c>
      <c r="F21" s="14">
        <v>18</v>
      </c>
      <c r="G21" s="14">
        <f t="shared" si="2"/>
        <v>0</v>
      </c>
      <c r="H21" s="24"/>
    </row>
    <row r="22" spans="1:13" x14ac:dyDescent="0.25">
      <c r="A22" s="13">
        <v>14</v>
      </c>
      <c r="B22" s="25" t="s">
        <v>15</v>
      </c>
      <c r="C22" s="27" t="s">
        <v>16</v>
      </c>
      <c r="D22" s="26">
        <v>0</v>
      </c>
      <c r="E22" s="25">
        <v>1</v>
      </c>
      <c r="F22" s="14">
        <v>859</v>
      </c>
      <c r="G22" s="14">
        <f t="shared" si="2"/>
        <v>0</v>
      </c>
      <c r="H22" s="24" t="s">
        <v>90</v>
      </c>
    </row>
    <row r="23" spans="1:13" x14ac:dyDescent="0.25">
      <c r="A23" s="13">
        <v>15</v>
      </c>
      <c r="B23" s="25" t="s">
        <v>17</v>
      </c>
      <c r="C23" s="27" t="s">
        <v>14</v>
      </c>
      <c r="D23" s="26">
        <v>0</v>
      </c>
      <c r="E23" s="25">
        <v>2</v>
      </c>
      <c r="F23" s="14">
        <v>137</v>
      </c>
      <c r="G23" s="14">
        <f t="shared" si="2"/>
        <v>0</v>
      </c>
      <c r="H23" s="24"/>
    </row>
    <row r="25" spans="1:13" ht="38.25" x14ac:dyDescent="0.25">
      <c r="A25" s="25">
        <v>16</v>
      </c>
      <c r="B25" s="25" t="s">
        <v>88</v>
      </c>
      <c r="C25" s="27" t="s">
        <v>89</v>
      </c>
      <c r="D25" s="29">
        <v>0</v>
      </c>
      <c r="E25" s="25">
        <v>3</v>
      </c>
      <c r="F25" s="30">
        <v>309</v>
      </c>
      <c r="G25" s="30">
        <f t="shared" ref="G25" si="3">F25*D25</f>
        <v>0</v>
      </c>
      <c r="H25" s="24" t="s">
        <v>91</v>
      </c>
    </row>
    <row r="26" spans="1:13" x14ac:dyDescent="0.25">
      <c r="B26" s="6"/>
      <c r="D26" s="7"/>
    </row>
    <row r="27" spans="1:13" x14ac:dyDescent="0.25">
      <c r="B27" s="6"/>
      <c r="C27" s="6"/>
    </row>
  </sheetData>
  <protectedRanges>
    <protectedRange algorithmName="SHA-512" hashValue="kEXILI8afwzyUV7ybeDZ86rQBj37IiF4tvwQAOO54dljXsd6KkHQj47cu8iR41TRnF0of6V51oW4qrNYBDCdWQ==" saltValue="MHCJoko+rocAW734uJuUOw==" spinCount="100000" sqref="A7:H8 H20 A9:C12 E9:H17 B13:C17 A13:A23 E18:E23 F18:F19 F21:F23 G18:G23 A25 E25:G25" name="Oblast1"/>
  </protectedRanges>
  <mergeCells count="4">
    <mergeCell ref="A7:H7"/>
    <mergeCell ref="H9:H19"/>
    <mergeCell ref="A1:A3"/>
    <mergeCell ref="E1:H1"/>
  </mergeCells>
  <phoneticPr fontId="14" type="noConversion"/>
  <conditionalFormatting sqref="C5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D9:D23">
    <cfRule type="cellIs" dxfId="9" priority="5" operator="equal">
      <formula>E9</formula>
    </cfRule>
    <cfRule type="cellIs" dxfId="8" priority="6" operator="equal">
      <formula>0</formula>
    </cfRule>
    <cfRule type="cellIs" dxfId="7" priority="7" operator="lessThan">
      <formula>E9</formula>
    </cfRule>
    <cfRule type="cellIs" dxfId="6" priority="8" operator="greaterThan">
      <formula>E9</formula>
    </cfRule>
  </conditionalFormatting>
  <conditionalFormatting sqref="D25">
    <cfRule type="cellIs" dxfId="5" priority="1" operator="equal">
      <formula>E25</formula>
    </cfRule>
    <cfRule type="cellIs" dxfId="4" priority="2" operator="equal">
      <formula>0</formula>
    </cfRule>
    <cfRule type="cellIs" dxfId="3" priority="3" operator="lessThan">
      <formula>E25</formula>
    </cfRule>
    <cfRule type="cellIs" dxfId="2" priority="4" operator="greaterThan">
      <formula>E25</formula>
    </cfRule>
  </conditionalFormatting>
  <hyperlinks>
    <hyperlink ref="C9" r:id="rId1" xr:uid="{9FD5D058-7DAE-4C8A-A92C-9FC6088D50E7}"/>
    <hyperlink ref="C10" r:id="rId2" xr:uid="{722D00B4-8AEE-4E85-A301-C415DC41D532}"/>
    <hyperlink ref="C11" r:id="rId3" xr:uid="{5C67F9E0-6C86-427B-8E6E-39DAB3769289}"/>
    <hyperlink ref="C12" r:id="rId4" xr:uid="{75B4EC90-6769-45B2-808F-B3F4BB391063}"/>
    <hyperlink ref="C14" r:id="rId5" xr:uid="{B449C879-F2D8-4451-B264-704F9CC2837C}"/>
    <hyperlink ref="C15" r:id="rId6" xr:uid="{8428D361-ED14-4EB4-B80A-6BB07F521D8A}"/>
    <hyperlink ref="C17" r:id="rId7" xr:uid="{F4849BBC-ACF1-4D8E-869B-F050DB9D82E8}"/>
    <hyperlink ref="C18" r:id="rId8" xr:uid="{01C8718F-96B8-4F40-8AA2-446F5C97FB43}"/>
    <hyperlink ref="C19" r:id="rId9" xr:uid="{B6BF54BD-1958-4932-BB86-540220235E4E}"/>
    <hyperlink ref="C16" r:id="rId10" xr:uid="{22D9D77A-E140-469D-A07C-1ABA6651F563}"/>
    <hyperlink ref="C13" r:id="rId11" xr:uid="{35B7B2A0-E395-4B12-BBE1-7259E950B64B}"/>
    <hyperlink ref="C22" r:id="rId12" xr:uid="{AB6A2AD2-4024-4B40-BA98-3EAC22F7C8A1}"/>
    <hyperlink ref="C23" r:id="rId13" xr:uid="{DB810DB2-E3C5-447C-B304-D6DC119E6426}"/>
    <hyperlink ref="C21" r:id="rId14" xr:uid="{8742F939-2BB7-4ACF-9953-59DB309D7B62}"/>
    <hyperlink ref="C20" r:id="rId15" xr:uid="{97094CE2-A103-4EAF-9D15-0309BD7FC35F}"/>
    <hyperlink ref="C25" r:id="rId16" xr:uid="{2EAECDB3-4345-408D-A8B8-27F42E9618B4}"/>
  </hyperlinks>
  <pageMargins left="0.7" right="0.7" top="0.78740157499999996" bottom="0.78740157499999996" header="0.3" footer="0.3"/>
  <pageSetup paperSize="9" orientation="portrait" verticalDpi="0" r:id="rId17"/>
  <drawing r:id="rId18"/>
  <legacyDrawing r:id="rId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B6EDB-E3E4-49D6-9ACB-09CB35EEE2FE}">
  <dimension ref="A1:G30"/>
  <sheetViews>
    <sheetView showGridLines="0" workbookViewId="0">
      <selection sqref="A1:G7"/>
    </sheetView>
  </sheetViews>
  <sheetFormatPr defaultRowHeight="15" x14ac:dyDescent="0.25"/>
  <cols>
    <col min="1" max="1" width="13.28515625" style="1" customWidth="1"/>
    <col min="2" max="2" width="25.28515625" style="1" customWidth="1"/>
    <col min="3" max="3" width="36.28515625" style="1" customWidth="1"/>
    <col min="4" max="4" width="31.140625" style="1" customWidth="1"/>
    <col min="5" max="5" width="15.85546875" style="1" customWidth="1"/>
    <col min="6" max="6" width="23" style="1" customWidth="1"/>
    <col min="7" max="7" width="61.7109375" style="1" customWidth="1"/>
    <col min="8" max="16384" width="9.140625" style="1"/>
  </cols>
  <sheetData>
    <row r="1" spans="1:7" ht="21" x14ac:dyDescent="0.35">
      <c r="A1" s="61" t="s">
        <v>93</v>
      </c>
      <c r="B1" s="62" t="s">
        <v>94</v>
      </c>
      <c r="C1" s="63">
        <f>'Elektro kit'!C1</f>
        <v>0</v>
      </c>
      <c r="F1" s="53" t="s">
        <v>110</v>
      </c>
      <c r="G1" s="53"/>
    </row>
    <row r="2" spans="1:7" ht="21" x14ac:dyDescent="0.35">
      <c r="A2" s="64"/>
      <c r="B2" s="62" t="s">
        <v>95</v>
      </c>
      <c r="C2" s="65">
        <f>'Elektro kit'!C2</f>
        <v>0</v>
      </c>
    </row>
    <row r="3" spans="1:7" ht="21" x14ac:dyDescent="0.35">
      <c r="A3" s="66"/>
      <c r="B3" s="62" t="s">
        <v>61</v>
      </c>
      <c r="C3" s="65">
        <f>SUM(F9:F23)</f>
        <v>0</v>
      </c>
    </row>
    <row r="4" spans="1:7" ht="21" x14ac:dyDescent="0.35">
      <c r="B4" s="31" t="s">
        <v>92</v>
      </c>
      <c r="C4" s="32">
        <f>'Starter kit '!C4</f>
        <v>3500</v>
      </c>
    </row>
    <row r="5" spans="1:7" ht="20.25" customHeight="1" x14ac:dyDescent="0.35">
      <c r="B5" s="54" t="s">
        <v>60</v>
      </c>
      <c r="C5" s="15">
        <f>C4-C3-C2-C1</f>
        <v>3500</v>
      </c>
      <c r="D5" s="1" t="s">
        <v>96</v>
      </c>
    </row>
    <row r="6" spans="1:7" ht="20.25" customHeight="1" x14ac:dyDescent="0.25"/>
    <row r="7" spans="1:7" ht="26.25" x14ac:dyDescent="0.25">
      <c r="A7" s="55" t="s">
        <v>108</v>
      </c>
      <c r="B7" s="55"/>
      <c r="C7" s="55"/>
      <c r="D7" s="55"/>
      <c r="E7" s="55"/>
      <c r="F7" s="55"/>
      <c r="G7" s="55"/>
    </row>
    <row r="8" spans="1:7" ht="31.5" x14ac:dyDescent="0.25">
      <c r="A8" s="56" t="s">
        <v>1</v>
      </c>
      <c r="B8" s="56" t="s">
        <v>62</v>
      </c>
      <c r="C8" s="57" t="s">
        <v>107</v>
      </c>
      <c r="D8" s="57" t="s">
        <v>19</v>
      </c>
      <c r="E8" s="57" t="s">
        <v>51</v>
      </c>
      <c r="F8" s="57" t="s">
        <v>52</v>
      </c>
      <c r="G8" s="57" t="s">
        <v>4</v>
      </c>
    </row>
    <row r="9" spans="1:7" x14ac:dyDescent="0.25">
      <c r="A9" s="58">
        <v>1</v>
      </c>
      <c r="B9" s="28"/>
      <c r="C9" s="51"/>
      <c r="D9" s="28"/>
      <c r="E9" s="52"/>
      <c r="F9" s="59">
        <f t="shared" ref="F9:F23" si="0">E9*D9</f>
        <v>0</v>
      </c>
      <c r="G9" s="28" t="s">
        <v>63</v>
      </c>
    </row>
    <row r="10" spans="1:7" x14ac:dyDescent="0.25">
      <c r="A10" s="58">
        <v>2</v>
      </c>
      <c r="B10" s="28"/>
      <c r="C10" s="28"/>
      <c r="D10" s="28"/>
      <c r="E10" s="52"/>
      <c r="F10" s="59">
        <v>0</v>
      </c>
      <c r="G10" s="28"/>
    </row>
    <row r="11" spans="1:7" x14ac:dyDescent="0.25">
      <c r="A11" s="58">
        <v>3</v>
      </c>
      <c r="B11" s="28"/>
      <c r="C11" s="28"/>
      <c r="D11" s="28"/>
      <c r="E11" s="52"/>
      <c r="F11" s="59">
        <f t="shared" si="0"/>
        <v>0</v>
      </c>
      <c r="G11" s="28"/>
    </row>
    <row r="12" spans="1:7" x14ac:dyDescent="0.25">
      <c r="A12" s="58">
        <v>4</v>
      </c>
      <c r="B12" s="28"/>
      <c r="C12" s="28"/>
      <c r="D12" s="28"/>
      <c r="E12" s="52"/>
      <c r="F12" s="59">
        <f t="shared" si="0"/>
        <v>0</v>
      </c>
      <c r="G12" s="28"/>
    </row>
    <row r="13" spans="1:7" x14ac:dyDescent="0.25">
      <c r="A13" s="58">
        <v>5</v>
      </c>
      <c r="B13" s="28"/>
      <c r="C13" s="28"/>
      <c r="D13" s="28"/>
      <c r="E13" s="52"/>
      <c r="F13" s="59">
        <f t="shared" si="0"/>
        <v>0</v>
      </c>
      <c r="G13" s="28"/>
    </row>
    <row r="14" spans="1:7" x14ac:dyDescent="0.25">
      <c r="A14" s="58">
        <v>6</v>
      </c>
      <c r="B14" s="28"/>
      <c r="C14" s="28"/>
      <c r="D14" s="28"/>
      <c r="E14" s="52"/>
      <c r="F14" s="59">
        <f t="shared" si="0"/>
        <v>0</v>
      </c>
      <c r="G14" s="28"/>
    </row>
    <row r="15" spans="1:7" x14ac:dyDescent="0.25">
      <c r="A15" s="58">
        <v>7</v>
      </c>
      <c r="B15" s="28"/>
      <c r="C15" s="28"/>
      <c r="D15" s="28"/>
      <c r="E15" s="52"/>
      <c r="F15" s="59">
        <f t="shared" si="0"/>
        <v>0</v>
      </c>
      <c r="G15" s="28"/>
    </row>
    <row r="16" spans="1:7" x14ac:dyDescent="0.25">
      <c r="A16" s="58">
        <v>8</v>
      </c>
      <c r="B16" s="28"/>
      <c r="C16" s="28"/>
      <c r="D16" s="28"/>
      <c r="E16" s="52"/>
      <c r="F16" s="59">
        <f t="shared" si="0"/>
        <v>0</v>
      </c>
      <c r="G16" s="28"/>
    </row>
    <row r="17" spans="1:7" x14ac:dyDescent="0.25">
      <c r="A17" s="58">
        <v>9</v>
      </c>
      <c r="B17" s="28"/>
      <c r="C17" s="28"/>
      <c r="D17" s="28"/>
      <c r="E17" s="52"/>
      <c r="F17" s="59">
        <f t="shared" si="0"/>
        <v>0</v>
      </c>
      <c r="G17" s="28"/>
    </row>
    <row r="18" spans="1:7" x14ac:dyDescent="0.25">
      <c r="A18" s="58">
        <v>10</v>
      </c>
      <c r="B18" s="28"/>
      <c r="C18" s="28"/>
      <c r="D18" s="28"/>
      <c r="E18" s="52"/>
      <c r="F18" s="59">
        <f t="shared" si="0"/>
        <v>0</v>
      </c>
      <c r="G18" s="28"/>
    </row>
    <row r="19" spans="1:7" x14ac:dyDescent="0.25">
      <c r="A19" s="58">
        <v>11</v>
      </c>
      <c r="B19" s="28"/>
      <c r="C19" s="28"/>
      <c r="D19" s="28"/>
      <c r="E19" s="52"/>
      <c r="F19" s="59">
        <f t="shared" si="0"/>
        <v>0</v>
      </c>
      <c r="G19" s="28"/>
    </row>
    <row r="20" spans="1:7" x14ac:dyDescent="0.25">
      <c r="A20" s="58">
        <v>12</v>
      </c>
      <c r="B20" s="28"/>
      <c r="C20" s="28"/>
      <c r="D20" s="28"/>
      <c r="E20" s="52"/>
      <c r="F20" s="59">
        <f t="shared" si="0"/>
        <v>0</v>
      </c>
      <c r="G20" s="28"/>
    </row>
    <row r="21" spans="1:7" x14ac:dyDescent="0.25">
      <c r="A21" s="58">
        <v>13</v>
      </c>
      <c r="B21" s="28"/>
      <c r="C21" s="28"/>
      <c r="D21" s="28"/>
      <c r="E21" s="52"/>
      <c r="F21" s="59">
        <f t="shared" si="0"/>
        <v>0</v>
      </c>
      <c r="G21" s="28"/>
    </row>
    <row r="22" spans="1:7" x14ac:dyDescent="0.25">
      <c r="A22" s="58">
        <v>14</v>
      </c>
      <c r="B22" s="28"/>
      <c r="C22" s="28"/>
      <c r="D22" s="28"/>
      <c r="E22" s="52"/>
      <c r="F22" s="59">
        <f t="shared" si="0"/>
        <v>0</v>
      </c>
      <c r="G22" s="28"/>
    </row>
    <row r="23" spans="1:7" x14ac:dyDescent="0.25">
      <c r="A23" s="58">
        <v>15</v>
      </c>
      <c r="B23" s="28"/>
      <c r="C23" s="28"/>
      <c r="D23" s="28"/>
      <c r="E23" s="52"/>
      <c r="F23" s="59">
        <f t="shared" si="0"/>
        <v>0</v>
      </c>
      <c r="G23" s="28"/>
    </row>
    <row r="25" spans="1:7" x14ac:dyDescent="0.25">
      <c r="B25" s="1" t="s">
        <v>97</v>
      </c>
      <c r="C25" s="11" t="s">
        <v>64</v>
      </c>
      <c r="D25" s="1" t="s">
        <v>103</v>
      </c>
    </row>
    <row r="26" spans="1:7" x14ac:dyDescent="0.25">
      <c r="C26" s="11" t="s">
        <v>65</v>
      </c>
      <c r="D26" s="1" t="s">
        <v>103</v>
      </c>
    </row>
    <row r="27" spans="1:7" x14ac:dyDescent="0.25">
      <c r="C27" s="11" t="s">
        <v>98</v>
      </c>
      <c r="D27" s="1" t="s">
        <v>101</v>
      </c>
    </row>
    <row r="28" spans="1:7" x14ac:dyDescent="0.25">
      <c r="C28" s="1" t="s">
        <v>99</v>
      </c>
      <c r="D28" s="1" t="s">
        <v>102</v>
      </c>
    </row>
    <row r="29" spans="1:7" x14ac:dyDescent="0.25">
      <c r="C29" s="1" t="s">
        <v>100</v>
      </c>
      <c r="D29" s="1" t="s">
        <v>105</v>
      </c>
    </row>
    <row r="30" spans="1:7" x14ac:dyDescent="0.25">
      <c r="C30" s="1" t="s">
        <v>104</v>
      </c>
      <c r="D30" s="1" t="s">
        <v>106</v>
      </c>
    </row>
  </sheetData>
  <protectedRanges>
    <protectedRange sqref="F9:F23 A7:G8 A9:A23" name="Oblast1"/>
  </protectedRanges>
  <mergeCells count="3">
    <mergeCell ref="A7:G7"/>
    <mergeCell ref="A1:A3"/>
    <mergeCell ref="F1:G1"/>
  </mergeCells>
  <conditionalFormatting sqref="C5">
    <cfRule type="cellIs" dxfId="1" priority="1" operator="lessThan">
      <formula>0</formula>
    </cfRule>
    <cfRule type="cellIs" dxfId="0" priority="2" operator="greaterThan">
      <formula>0</formula>
    </cfRule>
  </conditionalFormatting>
  <hyperlinks>
    <hyperlink ref="C25" r:id="rId1" xr:uid="{918D73CE-E099-4E72-A21F-80AD3C9A85A6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61e570-e993-4b44-be6f-649574913f7b">
      <Terms xmlns="http://schemas.microsoft.com/office/infopath/2007/PartnerControls"/>
    </lcf76f155ced4ddcb4097134ff3c332f>
    <TaxCatchAll xmlns="31746c9c-b1f8-4f3e-b4ff-93bc6e96945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65B7B3DC4A6D488C18B27C438C0F16" ma:contentTypeVersion="19" ma:contentTypeDescription="Vytvoří nový dokument" ma:contentTypeScope="" ma:versionID="91d505d1403e167bcea744d7ce0e3c43">
  <xsd:schema xmlns:xsd="http://www.w3.org/2001/XMLSchema" xmlns:xs="http://www.w3.org/2001/XMLSchema" xmlns:p="http://schemas.microsoft.com/office/2006/metadata/properties" xmlns:ns2="d661e570-e993-4b44-be6f-649574913f7b" xmlns:ns3="31746c9c-b1f8-4f3e-b4ff-93bc6e96945b" targetNamespace="http://schemas.microsoft.com/office/2006/metadata/properties" ma:root="true" ma:fieldsID="4c3e812db7982de21fd52405e38776f6" ns2:_="" ns3:_="">
    <xsd:import namespace="d661e570-e993-4b44-be6f-649574913f7b"/>
    <xsd:import namespace="31746c9c-b1f8-4f3e-b4ff-93bc6e9694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1e570-e993-4b44-be6f-649574913f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ddc0c66c-3bbb-45c0-81fe-e66ee927f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746c9c-b1f8-4f3e-b4ff-93bc6e96945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2c02e9-b356-4780-a19d-ef2e0ae4da34}" ma:internalName="TaxCatchAll" ma:showField="CatchAllData" ma:web="31746c9c-b1f8-4f3e-b4ff-93bc6e9694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CE1ECB-B58A-42E7-BAE0-5E77C837C3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E4C895-E813-476F-BBB1-B78B857EF861}">
  <ds:schemaRefs>
    <ds:schemaRef ds:uri="http://schemas.microsoft.com/office/2006/metadata/properties"/>
    <ds:schemaRef ds:uri="http://purl.org/dc/elements/1.1/"/>
    <ds:schemaRef ds:uri="31746c9c-b1f8-4f3e-b4ff-93bc6e96945b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d661e570-e993-4b44-be6f-649574913f7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5C762B1-A987-448B-906B-00895D6B24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61e570-e993-4b44-be6f-649574913f7b"/>
    <ds:schemaRef ds:uri="31746c9c-b1f8-4f3e-b4ff-93bc6e9694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Starter kit </vt:lpstr>
      <vt:lpstr>Pneu kit</vt:lpstr>
      <vt:lpstr>Elektro kit</vt:lpstr>
      <vt:lpstr>Vlastní objednávka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Ranuša Matúš (126309)</dc:creator>
  <cp:keywords/>
  <dc:description/>
  <cp:lastModifiedBy>Ranuša Matúš (126309)</cp:lastModifiedBy>
  <cp:revision/>
  <dcterms:created xsi:type="dcterms:W3CDTF">2024-01-09T13:37:06Z</dcterms:created>
  <dcterms:modified xsi:type="dcterms:W3CDTF">2025-09-10T07:59:47Z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0x0101008865B7B3DC4A6D488C18B27C438C0F16</vt:lpwstr>
  </property>
  <property fmtid="{D5CDD505-2E9C-101B-9397-08002B2CF9AE}" pid="3" name="MediaServiceImageTags">
    <vt:lpwstr/>
  </property>
</Properties>
</file>